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ktheatre.sharepoint.com/Shared Documents/BOX OFFICE/Sales Analysis/Park 90/Show specific total seaters/"/>
    </mc:Choice>
  </mc:AlternateContent>
  <xr:revisionPtr revIDLastSave="2" documentId="8_{419B4408-D5D5-40C6-816B-80E083927007}" xr6:coauthVersionLast="47" xr6:coauthVersionMax="47" xr10:uidLastSave="{56BA379C-5AC3-413B-B15E-F835B95E0F27}"/>
  <bookViews>
    <workbookView xWindow="-28920" yWindow="60" windowWidth="29040" windowHeight="15840" xr2:uid="{3F10FB2C-C9E2-4C45-89EE-AE49017E0F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24" i="1" l="1"/>
  <c r="D24" i="1" s="1"/>
  <c r="D29" i="1" s="1"/>
  <c r="G15" i="1"/>
  <c r="E15" i="1" s="1"/>
  <c r="H15" i="1" s="1"/>
  <c r="C14" i="1"/>
  <c r="H14" i="1" s="1"/>
  <c r="B7" i="1"/>
  <c r="C19" i="1" l="1"/>
  <c r="C20" i="1"/>
  <c r="C25" i="1"/>
  <c r="D25" i="1" s="1"/>
  <c r="D30" i="1" s="1"/>
  <c r="D26" i="1" l="1"/>
</calcChain>
</file>

<file path=xl/sharedStrings.xml><?xml version="1.0" encoding="utf-8"?>
<sst xmlns="http://schemas.openxmlformats.org/spreadsheetml/2006/main" count="33" uniqueCount="29">
  <si>
    <t>Number of previews</t>
  </si>
  <si>
    <t>Press night</t>
  </si>
  <si>
    <t>Number of standard performances</t>
  </si>
  <si>
    <t>Total</t>
  </si>
  <si>
    <t>Capacity</t>
  </si>
  <si>
    <t>User Definable*</t>
  </si>
  <si>
    <t>Trigger point (% remaining):</t>
  </si>
  <si>
    <t>Price point 1</t>
  </si>
  <si>
    <t>Quantity</t>
  </si>
  <si>
    <t>Price point 2</t>
  </si>
  <si>
    <t>Price point 3</t>
  </si>
  <si>
    <t>Total yield</t>
  </si>
  <si>
    <t>Previews</t>
  </si>
  <si>
    <t>Standard</t>
  </si>
  <si>
    <t>Total Gross Potential</t>
  </si>
  <si>
    <t>Potential Yield at given percentage</t>
  </si>
  <si>
    <t>Cost of Sales</t>
  </si>
  <si>
    <t>Applied to Gross Potential Yield</t>
  </si>
  <si>
    <t>Rate</t>
  </si>
  <si>
    <t>Amt applied to</t>
  </si>
  <si>
    <t>Totals</t>
  </si>
  <si>
    <t>Per Ticket Fee</t>
  </si>
  <si>
    <t>Applying Capacity % Above</t>
  </si>
  <si>
    <t>Credit Card Commission</t>
  </si>
  <si>
    <t>PARK90 Total Seater from 2024</t>
  </si>
  <si>
    <t>An additional £1.50 per-ticket building levy will be added to the advertised ticket price</t>
  </si>
  <si>
    <t>Credit Card Commission (est. at 95% of sales)</t>
  </si>
  <si>
    <t>Gross Sales Less Cost of Sales</t>
  </si>
  <si>
    <t>Total Gross Potential less cost of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</si>
</sst>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&quot;£&quot;#,##0.00"/>
    <numFmt numFmtId="165" formatCode="&quot; &quot;[$£-809]* #,##0.00&quot; &quot;;&quot;-&quot;[$£-809]* #,##0.00&quot; &quot;;&quot; &quot;[$£-809]* &quot;-&quot;??&quot; &quot;"/>
    <numFmt numFmtId="166" formatCode="&quot; &quot;[$£-809]* #,##0.00&quot; &quot;;&quot;-&quot;[$£-809]* #,##0.00&quot; &quot;;&quot; &quot;[$£-809]* &quot;-&quot;??"/>
    <numFmt numFmtId="167" formatCode="_-[$£-809]* #,##0.00_-;\-[$£-809]* #,##0.00_-;_-[$£-809]* &quot;-&quot;??_-;_-@_-"/>
    <numFmt numFmtId="168" formatCode="&quot; &quot;[$£-809]* #,##0&quot; &quot;;&quot;-&quot;[$£-809]* #,##0&quot; &quot;;&quot; &quot;[$£-809]* &quot;- 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49" fontId="3" fillId="2" borderId="0" xfId="0" applyNumberFormat="1" applyFont="1" applyFill="1"/>
    <xf numFmtId="0" fontId="0" fillId="2" borderId="0" xfId="0" applyFill="1"/>
    <xf numFmtId="49" fontId="4" fillId="3" borderId="1" xfId="0" applyNumberFormat="1" applyFont="1" applyFill="1" applyBorder="1"/>
    <xf numFmtId="0" fontId="5" fillId="2" borderId="2" xfId="0" applyFont="1" applyFill="1" applyBorder="1"/>
    <xf numFmtId="49" fontId="4" fillId="3" borderId="3" xfId="0" applyNumberFormat="1" applyFont="1" applyFill="1" applyBorder="1"/>
    <xf numFmtId="0" fontId="5" fillId="2" borderId="4" xfId="0" applyFont="1" applyFill="1" applyBorder="1"/>
    <xf numFmtId="0" fontId="0" fillId="2" borderId="4" xfId="0" applyFill="1" applyBorder="1"/>
    <xf numFmtId="49" fontId="4" fillId="3" borderId="5" xfId="0" applyNumberFormat="1" applyFont="1" applyFill="1" applyBorder="1"/>
    <xf numFmtId="0" fontId="0" fillId="2" borderId="6" xfId="0" applyFill="1" applyBorder="1"/>
    <xf numFmtId="49" fontId="0" fillId="3" borderId="7" xfId="0" applyNumberFormat="1" applyFill="1" applyBorder="1"/>
    <xf numFmtId="49" fontId="0" fillId="4" borderId="8" xfId="0" applyNumberFormat="1" applyFill="1" applyBorder="1"/>
    <xf numFmtId="0" fontId="0" fillId="5" borderId="9" xfId="0" applyFill="1" applyBorder="1"/>
    <xf numFmtId="49" fontId="0" fillId="0" borderId="0" xfId="0" applyNumberFormat="1"/>
    <xf numFmtId="0" fontId="0" fillId="4" borderId="1" xfId="0" applyFill="1" applyBorder="1"/>
    <xf numFmtId="9" fontId="0" fillId="5" borderId="2" xfId="1" applyFont="1" applyFill="1" applyBorder="1"/>
    <xf numFmtId="49" fontId="0" fillId="0" borderId="10" xfId="0" applyNumberFormat="1" applyBorder="1"/>
    <xf numFmtId="0" fontId="4" fillId="4" borderId="1" xfId="0" applyFont="1" applyFill="1" applyBorder="1"/>
    <xf numFmtId="0" fontId="4" fillId="4" borderId="11" xfId="0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49" fontId="4" fillId="4" borderId="13" xfId="0" applyNumberFormat="1" applyFont="1" applyFill="1" applyBorder="1"/>
    <xf numFmtId="49" fontId="0" fillId="4" borderId="14" xfId="0" applyNumberFormat="1" applyFill="1" applyBorder="1"/>
    <xf numFmtId="49" fontId="0" fillId="3" borderId="1" xfId="0" applyNumberFormat="1" applyFill="1" applyBorder="1"/>
    <xf numFmtId="164" fontId="0" fillId="2" borderId="15" xfId="0" applyNumberFormat="1" applyFill="1" applyBorder="1"/>
    <xf numFmtId="0" fontId="0" fillId="2" borderId="13" xfId="0" applyFill="1" applyBorder="1"/>
    <xf numFmtId="0" fontId="0" fillId="0" borderId="13" xfId="0" applyBorder="1"/>
    <xf numFmtId="0" fontId="0" fillId="0" borderId="16" xfId="0" applyBorder="1"/>
    <xf numFmtId="165" fontId="0" fillId="2" borderId="13" xfId="0" applyNumberFormat="1" applyFill="1" applyBorder="1"/>
    <xf numFmtId="165" fontId="0" fillId="2" borderId="17" xfId="0" applyNumberFormat="1" applyFill="1" applyBorder="1"/>
    <xf numFmtId="49" fontId="0" fillId="3" borderId="5" xfId="0" applyNumberFormat="1" applyFill="1" applyBorder="1"/>
    <xf numFmtId="164" fontId="0" fillId="2" borderId="18" xfId="0" applyNumberFormat="1" applyFill="1" applyBorder="1"/>
    <xf numFmtId="0" fontId="0" fillId="2" borderId="19" xfId="0" applyFill="1" applyBorder="1"/>
    <xf numFmtId="164" fontId="0" fillId="0" borderId="19" xfId="0" applyNumberFormat="1" applyBorder="1"/>
    <xf numFmtId="1" fontId="0" fillId="0" borderId="20" xfId="0" applyNumberFormat="1" applyBorder="1"/>
    <xf numFmtId="1" fontId="0" fillId="2" borderId="19" xfId="0" applyNumberFormat="1" applyFill="1" applyBorder="1"/>
    <xf numFmtId="166" fontId="0" fillId="2" borderId="21" xfId="0" applyNumberFormat="1" applyFill="1" applyBorder="1"/>
    <xf numFmtId="49" fontId="5" fillId="2" borderId="0" xfId="0" applyNumberFormat="1" applyFont="1" applyFill="1"/>
    <xf numFmtId="165" fontId="0" fillId="2" borderId="0" xfId="0" applyNumberFormat="1" applyFill="1"/>
    <xf numFmtId="0" fontId="4" fillId="0" borderId="0" xfId="0" applyFont="1"/>
    <xf numFmtId="167" fontId="0" fillId="0" borderId="0" xfId="0" applyNumberFormat="1"/>
    <xf numFmtId="49" fontId="6" fillId="2" borderId="0" xfId="0" applyNumberFormat="1" applyFont="1" applyFill="1"/>
    <xf numFmtId="49" fontId="4" fillId="3" borderId="7" xfId="0" applyNumberFormat="1" applyFont="1" applyFill="1" applyBorder="1"/>
    <xf numFmtId="0" fontId="5" fillId="2" borderId="8" xfId="0" applyFont="1" applyFill="1" applyBorder="1"/>
    <xf numFmtId="168" fontId="5" fillId="2" borderId="9" xfId="0" applyNumberFormat="1" applyFont="1" applyFill="1" applyBorder="1"/>
    <xf numFmtId="9" fontId="0" fillId="5" borderId="8" xfId="0" applyNumberFormat="1" applyFill="1" applyBorder="1"/>
    <xf numFmtId="168" fontId="0" fillId="2" borderId="0" xfId="0" applyNumberFormat="1" applyFill="1"/>
    <xf numFmtId="49" fontId="5" fillId="3" borderId="13" xfId="0" applyNumberFormat="1" applyFont="1" applyFill="1" applyBorder="1"/>
    <xf numFmtId="0" fontId="0" fillId="4" borderId="13" xfId="0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left"/>
    </xf>
    <xf numFmtId="49" fontId="0" fillId="3" borderId="13" xfId="0" applyNumberFormat="1" applyFill="1" applyBorder="1"/>
    <xf numFmtId="44" fontId="0" fillId="2" borderId="13" xfId="0" applyNumberFormat="1" applyFill="1" applyBorder="1"/>
    <xf numFmtId="3" fontId="0" fillId="2" borderId="13" xfId="0" applyNumberFormat="1" applyFill="1" applyBorder="1"/>
    <xf numFmtId="10" fontId="0" fillId="2" borderId="13" xfId="0" applyNumberFormat="1" applyFill="1" applyBorder="1"/>
    <xf numFmtId="168" fontId="0" fillId="2" borderId="13" xfId="0" applyNumberFormat="1" applyFill="1" applyBorder="1" applyAlignment="1">
      <alignment horizontal="right"/>
    </xf>
    <xf numFmtId="0" fontId="5" fillId="2" borderId="13" xfId="0" applyFont="1" applyFill="1" applyBorder="1"/>
    <xf numFmtId="49" fontId="5" fillId="3" borderId="13" xfId="0" applyNumberFormat="1" applyFont="1" applyFill="1" applyBorder="1" applyAlignment="1">
      <alignment wrapText="1"/>
    </xf>
    <xf numFmtId="165" fontId="5" fillId="2" borderId="13" xfId="0" applyNumberFormat="1" applyFont="1" applyFill="1" applyBorder="1"/>
    <xf numFmtId="0" fontId="5" fillId="2" borderId="0" xfId="0" applyFont="1" applyFill="1"/>
    <xf numFmtId="165" fontId="5" fillId="2" borderId="0" xfId="0" applyNumberFormat="1" applyFont="1" applyFill="1"/>
    <xf numFmtId="49" fontId="5" fillId="5" borderId="13" xfId="0" applyNumberFormat="1" applyFont="1" applyFill="1" applyBorder="1"/>
    <xf numFmtId="0" fontId="0" fillId="4" borderId="13" xfId="0" applyFill="1" applyBorder="1"/>
    <xf numFmtId="168" fontId="0" fillId="2" borderId="13" xfId="0" applyNumberFormat="1" applyFill="1" applyBorder="1"/>
    <xf numFmtId="49" fontId="0" fillId="2" borderId="0" xfId="0" applyNumberFormat="1" applyFill="1"/>
    <xf numFmtId="49" fontId="0" fillId="0" borderId="0" xfId="0" applyNumberFormat="1" applyFill="1" applyBorder="1"/>
    <xf numFmtId="0" fontId="0" fillId="0" borderId="0" xfId="0" applyFill="1" applyBorder="1"/>
    <xf numFmtId="49" fontId="2" fillId="0" borderId="0" xfId="0" applyNumberFormat="1" applyFont="1" applyFill="1" applyBorder="1" applyAlignment="1">
      <alignment horizontal="center"/>
    </xf>
    <xf numFmtId="44" fontId="5" fillId="2" borderId="13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D1363-BEFC-4867-A249-DD21940A93F1}">
  <dimension ref="A2:H38"/>
  <sheetViews>
    <sheetView tabSelected="1" workbookViewId="0">
      <selection activeCell="E22" sqref="E22"/>
    </sheetView>
  </sheetViews>
  <sheetFormatPr defaultColWidth="8.85546875" defaultRowHeight="15" x14ac:dyDescent="0.25"/>
  <cols>
    <col min="1" max="1" width="51.42578125" bestFit="1" customWidth="1"/>
    <col min="2" max="2" width="16.28515625" customWidth="1"/>
    <col min="3" max="3" width="14.28515625" customWidth="1"/>
    <col min="4" max="4" width="15.28515625" customWidth="1"/>
    <col min="5" max="5" width="13.42578125" customWidth="1"/>
    <col min="6" max="6" width="26" customWidth="1"/>
    <col min="7" max="7" width="12.7109375" customWidth="1"/>
    <col min="8" max="8" width="13.28515625" customWidth="1"/>
  </cols>
  <sheetData>
    <row r="2" spans="1:8" ht="23.25" x14ac:dyDescent="0.35">
      <c r="A2" s="1" t="s">
        <v>24</v>
      </c>
      <c r="B2" s="2"/>
      <c r="C2" s="2"/>
      <c r="D2" s="2"/>
    </row>
    <row r="3" spans="1:8" ht="15.75" thickBot="1" x14ac:dyDescent="0.3">
      <c r="A3" s="2"/>
      <c r="B3" s="2"/>
      <c r="C3" s="2"/>
      <c r="D3" s="2"/>
    </row>
    <row r="4" spans="1:8" ht="15.6" customHeight="1" x14ac:dyDescent="0.25">
      <c r="A4" s="3" t="s">
        <v>0</v>
      </c>
      <c r="B4" s="4">
        <v>2</v>
      </c>
      <c r="C4" s="2"/>
      <c r="D4" s="2"/>
    </row>
    <row r="5" spans="1:8" ht="15.6" customHeight="1" x14ac:dyDescent="0.25">
      <c r="A5" s="5" t="s">
        <v>1</v>
      </c>
      <c r="B5" s="6">
        <v>1</v>
      </c>
      <c r="C5" s="2"/>
      <c r="D5" s="2"/>
    </row>
    <row r="6" spans="1:8" ht="15.75" customHeight="1" x14ac:dyDescent="0.25">
      <c r="A6" s="5" t="s">
        <v>2</v>
      </c>
      <c r="B6" s="7">
        <v>25</v>
      </c>
      <c r="C6" s="2"/>
      <c r="D6" s="2"/>
    </row>
    <row r="7" spans="1:8" ht="15.75" thickBot="1" x14ac:dyDescent="0.3">
      <c r="A7" s="8" t="s">
        <v>3</v>
      </c>
      <c r="B7" s="9">
        <f>SUM(B4:B6)</f>
        <v>28</v>
      </c>
      <c r="C7" s="2"/>
      <c r="D7" s="2"/>
    </row>
    <row r="8" spans="1:8" ht="15.75" thickBot="1" x14ac:dyDescent="0.3">
      <c r="A8" s="2"/>
      <c r="B8" s="2"/>
      <c r="C8" s="2"/>
      <c r="D8" s="2"/>
    </row>
    <row r="9" spans="1:8" ht="15.75" thickBot="1" x14ac:dyDescent="0.3">
      <c r="A9" s="10" t="s">
        <v>4</v>
      </c>
      <c r="B9" s="11" t="s">
        <v>5</v>
      </c>
      <c r="C9" s="12">
        <v>86</v>
      </c>
      <c r="D9" s="2"/>
    </row>
    <row r="10" spans="1:8" x14ac:dyDescent="0.25">
      <c r="A10" s="64"/>
      <c r="B10" s="64"/>
      <c r="C10" s="65"/>
      <c r="D10" s="2"/>
    </row>
    <row r="11" spans="1:8" ht="15.75" thickBot="1" x14ac:dyDescent="0.3">
      <c r="A11" s="66" t="s">
        <v>25</v>
      </c>
      <c r="B11" s="66"/>
      <c r="C11" s="66"/>
      <c r="D11" s="2"/>
    </row>
    <row r="12" spans="1:8" ht="15.75" thickBot="1" x14ac:dyDescent="0.3">
      <c r="A12" s="13"/>
      <c r="B12" s="13"/>
      <c r="F12" s="14" t="s">
        <v>6</v>
      </c>
      <c r="G12" s="15">
        <v>0.3</v>
      </c>
    </row>
    <row r="13" spans="1:8" ht="15.75" thickBot="1" x14ac:dyDescent="0.3">
      <c r="A13" s="16"/>
      <c r="B13" s="17" t="s">
        <v>7</v>
      </c>
      <c r="C13" s="18" t="s">
        <v>8</v>
      </c>
      <c r="D13" s="18" t="s">
        <v>9</v>
      </c>
      <c r="E13" s="19" t="s">
        <v>8</v>
      </c>
      <c r="F13" s="20" t="s">
        <v>10</v>
      </c>
      <c r="G13" s="21" t="s">
        <v>8</v>
      </c>
      <c r="H13" s="22" t="s">
        <v>11</v>
      </c>
    </row>
    <row r="14" spans="1:8" ht="15.75" customHeight="1" x14ac:dyDescent="0.25">
      <c r="A14" s="23" t="s">
        <v>12</v>
      </c>
      <c r="B14" s="24">
        <v>13.5</v>
      </c>
      <c r="C14" s="25">
        <f>C9</f>
        <v>86</v>
      </c>
      <c r="D14" s="26"/>
      <c r="E14" s="27"/>
      <c r="F14" s="26"/>
      <c r="G14" s="28"/>
      <c r="H14" s="29">
        <f>B14*C14</f>
        <v>1161</v>
      </c>
    </row>
    <row r="15" spans="1:8" ht="15.75" thickBot="1" x14ac:dyDescent="0.3">
      <c r="A15" s="30" t="s">
        <v>13</v>
      </c>
      <c r="B15" s="31">
        <v>13.5</v>
      </c>
      <c r="C15" s="32">
        <v>10</v>
      </c>
      <c r="D15" s="33">
        <v>20.5</v>
      </c>
      <c r="E15" s="34">
        <f>C9-G15-C15</f>
        <v>50.2</v>
      </c>
      <c r="F15" s="33">
        <v>23.5</v>
      </c>
      <c r="G15" s="35">
        <f>C9*G12</f>
        <v>25.8</v>
      </c>
      <c r="H15" s="36">
        <f>(B15*C15)+(D15*E15)+(F15*G15)</f>
        <v>1770.4</v>
      </c>
    </row>
    <row r="16" spans="1:8" ht="15.6" customHeight="1" x14ac:dyDescent="0.25">
      <c r="A16" s="37"/>
      <c r="B16" s="2"/>
      <c r="C16" s="2"/>
      <c r="D16" s="38"/>
      <c r="G16" s="39"/>
      <c r="H16" s="40"/>
    </row>
    <row r="17" spans="1:4" ht="15" customHeight="1" x14ac:dyDescent="0.25">
      <c r="A17" s="41"/>
      <c r="B17" s="2"/>
      <c r="C17" s="2"/>
      <c r="D17" s="2"/>
    </row>
    <row r="18" spans="1:4" ht="15.75" thickBot="1" x14ac:dyDescent="0.3">
      <c r="A18" s="2"/>
      <c r="B18" s="2"/>
      <c r="C18" s="2"/>
      <c r="D18" s="2"/>
    </row>
    <row r="19" spans="1:4" ht="15.75" thickBot="1" x14ac:dyDescent="0.3">
      <c r="A19" s="42" t="s">
        <v>14</v>
      </c>
      <c r="B19" s="43"/>
      <c r="C19" s="44">
        <f>(B4*H14)+(B6*H15)</f>
        <v>46582</v>
      </c>
      <c r="D19" s="2"/>
    </row>
    <row r="20" spans="1:4" ht="15.75" thickBot="1" x14ac:dyDescent="0.3">
      <c r="A20" s="10" t="s">
        <v>15</v>
      </c>
      <c r="B20" s="45">
        <v>0.7</v>
      </c>
      <c r="C20" s="44">
        <f>C19*B20</f>
        <v>32607.399999999998</v>
      </c>
      <c r="D20" s="46"/>
    </row>
    <row r="21" spans="1:4" ht="15.6" customHeight="1" x14ac:dyDescent="0.25">
      <c r="A21" s="2"/>
      <c r="B21" s="2"/>
      <c r="C21" s="2"/>
      <c r="D21" s="2"/>
    </row>
    <row r="22" spans="1:4" ht="15.75" customHeight="1" x14ac:dyDescent="0.25">
      <c r="A22" s="37" t="s">
        <v>16</v>
      </c>
      <c r="B22" s="2"/>
      <c r="C22" s="2"/>
      <c r="D22" s="2"/>
    </row>
    <row r="23" spans="1:4" ht="15.6" customHeight="1" x14ac:dyDescent="0.25">
      <c r="A23" s="47" t="s">
        <v>17</v>
      </c>
      <c r="B23" s="48" t="s">
        <v>18</v>
      </c>
      <c r="C23" s="49" t="s">
        <v>19</v>
      </c>
      <c r="D23" s="49" t="s">
        <v>20</v>
      </c>
    </row>
    <row r="24" spans="1:4" ht="15" customHeight="1" x14ac:dyDescent="0.25">
      <c r="A24" s="50" t="s">
        <v>21</v>
      </c>
      <c r="B24" s="51">
        <v>0.75</v>
      </c>
      <c r="C24" s="52">
        <f>(B4+B6)*C9</f>
        <v>2322</v>
      </c>
      <c r="D24" s="51">
        <f>C24*B24</f>
        <v>1741.5</v>
      </c>
    </row>
    <row r="25" spans="1:4" ht="15" customHeight="1" x14ac:dyDescent="0.25">
      <c r="A25" s="50" t="s">
        <v>26</v>
      </c>
      <c r="B25" s="53">
        <v>3.7499999999999999E-2</v>
      </c>
      <c r="C25" s="54">
        <f>0.9*C19</f>
        <v>41923.800000000003</v>
      </c>
      <c r="D25" s="51">
        <f>C25*B25</f>
        <v>1572.1425000000002</v>
      </c>
    </row>
    <row r="26" spans="1:4" x14ac:dyDescent="0.25">
      <c r="A26" s="56" t="s">
        <v>28</v>
      </c>
      <c r="B26" s="55"/>
      <c r="C26" s="55"/>
      <c r="D26" s="57">
        <f>C19-D25-D24</f>
        <v>43268.357499999998</v>
      </c>
    </row>
    <row r="27" spans="1:4" ht="15" customHeight="1" x14ac:dyDescent="0.25">
      <c r="A27" s="37"/>
      <c r="B27" s="58"/>
      <c r="C27" s="58"/>
      <c r="D27" s="59"/>
    </row>
    <row r="28" spans="1:4" ht="15" customHeight="1" x14ac:dyDescent="0.25">
      <c r="A28" s="60" t="s">
        <v>22</v>
      </c>
      <c r="B28" s="61"/>
      <c r="C28" s="61"/>
      <c r="D28" s="61" t="s">
        <v>20</v>
      </c>
    </row>
    <row r="29" spans="1:4" ht="15" customHeight="1" x14ac:dyDescent="0.25">
      <c r="A29" s="50" t="s">
        <v>21</v>
      </c>
      <c r="B29" s="25"/>
      <c r="C29" s="52"/>
      <c r="D29" s="51">
        <f>D24*B20</f>
        <v>1219.05</v>
      </c>
    </row>
    <row r="30" spans="1:4" ht="15" customHeight="1" x14ac:dyDescent="0.25">
      <c r="A30" s="50" t="s">
        <v>23</v>
      </c>
      <c r="B30" s="25"/>
      <c r="C30" s="62"/>
      <c r="D30" s="51">
        <f>D25*B20</f>
        <v>1100.4997499999999</v>
      </c>
    </row>
    <row r="31" spans="1:4" x14ac:dyDescent="0.25">
      <c r="A31" s="56" t="s">
        <v>27</v>
      </c>
      <c r="B31" s="55"/>
      <c r="C31" s="55"/>
      <c r="D31" s="67">
        <f>C19*B20-(D29+D30)</f>
        <v>30287.850249999996</v>
      </c>
    </row>
    <row r="32" spans="1:4" ht="15.6" customHeight="1" x14ac:dyDescent="0.25">
      <c r="A32" s="2"/>
      <c r="B32" s="2"/>
      <c r="C32" s="2"/>
      <c r="D32" s="2"/>
    </row>
    <row r="33" spans="1:4" ht="15" customHeight="1" x14ac:dyDescent="0.25">
      <c r="A33" s="63"/>
      <c r="B33" s="2"/>
      <c r="C33" s="2"/>
      <c r="D33" s="2"/>
    </row>
    <row r="34" spans="1:4" ht="15" customHeight="1" x14ac:dyDescent="0.25">
      <c r="A34" s="63"/>
      <c r="B34" s="2"/>
      <c r="C34" s="2"/>
      <c r="D34" s="2"/>
    </row>
    <row r="35" spans="1:4" ht="15" customHeight="1" x14ac:dyDescent="0.25">
      <c r="A35" s="63"/>
      <c r="B35" s="2"/>
      <c r="C35" s="2"/>
      <c r="D35" s="2"/>
    </row>
    <row r="36" spans="1:4" ht="15" customHeight="1" x14ac:dyDescent="0.25">
      <c r="A36" s="63"/>
      <c r="B36" s="2"/>
      <c r="C36" s="2"/>
      <c r="D36" s="2"/>
    </row>
    <row r="37" spans="1:4" ht="15" customHeight="1" x14ac:dyDescent="0.25">
      <c r="A37" s="63"/>
      <c r="B37" s="2"/>
      <c r="C37" s="2"/>
      <c r="D37" s="2"/>
    </row>
    <row r="38" spans="1:4" ht="15" customHeight="1" x14ac:dyDescent="0.25">
      <c r="A38" s="63"/>
      <c r="B38" s="2"/>
      <c r="C38" s="2"/>
      <c r="D38" s="2"/>
    </row>
  </sheetData>
  <mergeCells count="1">
    <mergeCell ref="A11:C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607CF11CD1240A916C5AA05F1838D" ma:contentTypeVersion="20" ma:contentTypeDescription="Create a new document." ma:contentTypeScope="" ma:versionID="e254f814a71b95019aa9659f02181265">
  <xsd:schema xmlns:xsd="http://www.w3.org/2001/XMLSchema" xmlns:xs="http://www.w3.org/2001/XMLSchema" xmlns:p="http://schemas.microsoft.com/office/2006/metadata/properties" xmlns:ns2="d3bbb46a-058a-4d73-80aa-1a67fff2e862" xmlns:ns3="02d267f7-0e10-478e-8e47-192e04362d54" targetNamespace="http://schemas.microsoft.com/office/2006/metadata/properties" ma:root="true" ma:fieldsID="cdf8e129f6e4a5f09c595aaef6d4ebf8" ns2:_="" ns3:_="">
    <xsd:import namespace="d3bbb46a-058a-4d73-80aa-1a67fff2e862"/>
    <xsd:import namespace="02d267f7-0e10-478e-8e47-192e04362d5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InvoiceDept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bb46a-058a-4d73-80aa-1a67fff2e8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e3c5d3-d522-4eb2-8009-6c5dd7a6005c}" ma:internalName="TaxCatchAll" ma:showField="CatchAllData" ma:web="d3bbb46a-058a-4d73-80aa-1a67fff2e8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267f7-0e10-478e-8e47-192e04362d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27e136-15e8-43a9-90fc-791ed2499f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nvoiceDeptCode" ma:index="23" nillable="true" ma:displayName="Invoice Dept Code" ma:format="Dropdown" ma:internalName="InvoiceDeptCode">
      <xsd:simpleType>
        <xsd:restriction base="dms:Text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bbb46a-058a-4d73-80aa-1a67fff2e862" xsi:nil="true"/>
    <InvoiceDeptCode xmlns="02d267f7-0e10-478e-8e47-192e04362d54" xsi:nil="true"/>
    <lcf76f155ced4ddcb4097134ff3c332f xmlns="02d267f7-0e10-478e-8e47-192e04362d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D554E0-F896-4030-8D05-688DEA14257D}"/>
</file>

<file path=customXml/itemProps2.xml><?xml version="1.0" encoding="utf-8"?>
<ds:datastoreItem xmlns:ds="http://schemas.openxmlformats.org/officeDocument/2006/customXml" ds:itemID="{34817844-17BA-42C2-AB47-E52604AAB320}"/>
</file>

<file path=customXml/itemProps3.xml><?xml version="1.0" encoding="utf-8"?>
<ds:datastoreItem xmlns:ds="http://schemas.openxmlformats.org/officeDocument/2006/customXml" ds:itemID="{DFB8ABC6-55A7-4AEA-9FF6-241A78CFEC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Barker</dc:creator>
  <cp:lastModifiedBy>Matthew Barker</cp:lastModifiedBy>
  <dcterms:created xsi:type="dcterms:W3CDTF">2023-10-10T16:13:07Z</dcterms:created>
  <dcterms:modified xsi:type="dcterms:W3CDTF">2023-10-10T16:18:45Z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0x010100FAF607CF11CD1240A916C5AA05F1838D</vt:lpwstr>
  </property>
</Properties>
</file>